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<sst xmlns="http://schemas.openxmlformats.org/spreadsheetml/2006/main" count="28" uniqueCount="28">
  <si>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ลำดับที่</t>
  </si>
  <si>
    <t>รายการ</t>
  </si>
  <si>
    <t>รวม</t>
  </si>
  <si>
    <t>รายจ่ายงบกลาง</t>
  </si>
  <si>
    <t>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</si>
  <si>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</si>
  <si>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</si>
  <si>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</si>
  <si>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</si>
  <si>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</si>
  <si>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</si>
  <si>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 และสิ่งก่อสร้าง</t>
  </si>
  <si>
    <t>เงินอุดหนุน</t>
  </si>
  <si>
    <t>รวมไตรมาส 1</t>
  </si>
  <si>
    <t>แผนการใช้จ่ายเงิน</t>
  </si>
  <si>
    <t>ประจำปีงบประมาณ พ.ศ.2562</t>
  </si>
  <si>
    <t>เทศบาลตำบลปากน้ำท่าเรือ  อำเภอเมืองระนอง  จังหวัดระนอง</t>
  </si>
  <si>
    <t>ไตรมาสที่ 1  เดือน ตุลาคม 2561 - ธันวาคม 2561</t>
  </si>
  <si>
    <t>รวมไตรมาส 2</t>
  </si>
  <si>
    <t>รวมไตรมาส 4</t>
  </si>
  <si>
    <t>รายจ่ายอื่น</t>
  </si>
  <si>
    <t>รวมไตรมาส3</t>
  </si>
  <si>
    <t>รวม 4 ไตรมาส</t>
  </si>
  <si>
    <t>ไตรมาสที่ 1</t>
  </si>
  <si>
    <t>ประมาณการ 2562</t>
  </si>
  <si>
    <t>ไตรมาสที่ 2</t>
  </si>
  <si>
    <t>ไตรมาสที่ 3</t>
  </si>
  <si>
    <t>ไตรมาสที่ 4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</si>
</sst>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41" fillId="0" borderId="10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/>
    </xf>
    <xf numFmtId="0" fontId="42" fillId="0" borderId="12" xfId="0" applyFont="1" applyFill="1" applyBorder="1" applyAlignment="1">
      <alignment horizontal="center"/>
    </xf>
    <xf numFmtId="0" fontId="42" fillId="0" borderId="12" xfId="0" applyFont="1" applyFill="1" applyBorder="1" applyAlignment="1">
      <alignment/>
    </xf>
    <xf numFmtId="43" fontId="42" fillId="0" borderId="11" xfId="36" applyFont="1" applyFill="1" applyBorder="1" applyAlignment="1">
      <alignment/>
    </xf>
    <xf numFmtId="43" fontId="40" fillId="0" borderId="11" xfId="36" applyFont="1" applyFill="1" applyBorder="1" applyAlignment="1">
      <alignment/>
    </xf>
    <xf numFmtId="0" fontId="42" fillId="0" borderId="11" xfId="0" applyFont="1" applyFill="1" applyBorder="1" applyAlignment="1">
      <alignment horizontal="center"/>
    </xf>
    <xf numFmtId="0" fontId="42" fillId="0" borderId="11" xfId="0" applyFont="1" applyFill="1" applyBorder="1" applyAlignment="1">
      <alignment/>
    </xf>
    <xf numFmtId="43" fontId="2" fillId="0" borderId="11" xfId="36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43" fontId="3" fillId="0" borderId="11" xfId="36" applyFont="1" applyFill="1" applyBorder="1" applyAlignment="1">
      <alignment/>
    </xf>
    <xf numFmtId="43" fontId="40" fillId="0" borderId="11" xfId="36" applyFont="1" applyFill="1" applyBorder="1" applyAlignment="1">
      <alignment horizontal="center"/>
    </xf>
    <xf numFmtId="43" fontId="43" fillId="0" borderId="11" xfId="36" applyFont="1" applyFill="1" applyBorder="1" applyAlignment="1">
      <alignment/>
    </xf>
    <xf numFmtId="43" fontId="41" fillId="0" borderId="11" xfId="36" applyFont="1" applyFill="1" applyBorder="1" applyAlignment="1">
      <alignment/>
    </xf>
    <xf numFmtId="0" fontId="41" fillId="0" borderId="0" xfId="0" applyFont="1" applyFill="1" applyAlignment="1">
      <alignment/>
    </xf>
    <xf numFmtId="17" fontId="43" fillId="0" borderId="11" xfId="0" applyNumberFormat="1" applyFont="1" applyFill="1" applyBorder="1" applyAlignment="1">
      <alignment horizontal="center" vertical="center" wrapText="1"/>
    </xf>
    <xf numFmtId="43" fontId="42" fillId="0" borderId="12" xfId="36" applyFont="1" applyFill="1" applyBorder="1" applyAlignment="1">
      <alignment/>
    </xf>
    <xf numFmtId="43" fontId="43" fillId="0" borderId="11" xfId="36" applyFont="1" applyFill="1" applyBorder="1" applyAlignment="1">
      <alignment horizontal="center"/>
    </xf>
    <xf numFmtId="17" fontId="40" fillId="0" borderId="11" xfId="0" applyNumberFormat="1" applyFont="1" applyFill="1" applyBorder="1" applyAlignment="1">
      <alignment horizontal="center" vertical="center"/>
    </xf>
    <xf numFmtId="17" fontId="41" fillId="0" borderId="11" xfId="0" applyNumberFormat="1" applyFont="1" applyFill="1" applyBorder="1" applyAlignment="1">
      <alignment horizontal="center" vertical="center"/>
    </xf>
    <xf numFmtId="43" fontId="41" fillId="0" borderId="11" xfId="36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PageLayoutView="0" workbookViewId="0" topLeftCell="A1">
      <selection activeCell="E27" sqref="E27"/>
    </sheetView>
  </sheetViews>
  <sheetFormatPr defaultColWidth="16.421875" defaultRowHeight="15"/>
  <cols>
    <col min="1" max="1" width="7.140625" style="1" customWidth="1"/>
    <col min="2" max="2" width="17.8515625" style="1" customWidth="1"/>
    <col min="3" max="3" width="17.00390625" style="1" customWidth="1"/>
    <col min="4" max="20" width="14.28125" style="1" customWidth="1"/>
    <col min="21" max="242" width="9.00390625" style="1" customWidth="1"/>
    <col min="243" max="243" width="7.140625" style="1" customWidth="1"/>
    <col min="244" max="244" width="24.140625" style="1" customWidth="1"/>
    <col min="245" max="245" width="14.00390625" style="1" customWidth="1"/>
    <col min="246" max="248" width="15.8515625" style="1" customWidth="1"/>
    <col min="249" max="251" width="15.57421875" style="1" customWidth="1"/>
    <col min="252" max="254" width="16.140625" style="1" customWidth="1"/>
    <col min="255" max="16384" width="16.421875" style="1" customWidth="1"/>
  </cols>
  <sheetData>
    <row r="1" spans="1:20" ht="21">
      <c r="A1" s="29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21">
      <c r="A2" s="30" t="s">
        <v>15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ht="21">
      <c r="A3" s="29" t="s">
        <v>16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s="2" customFormat="1" ht="21">
      <c r="A4" s="30" t="s">
        <v>17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</row>
    <row r="5" spans="1:7" s="2" customFormat="1" ht="13.5" customHeight="1">
      <c r="A5" s="3"/>
      <c r="B5" s="3"/>
      <c r="C5" s="3"/>
      <c r="D5" s="3"/>
      <c r="E5" s="3"/>
      <c r="F5" s="3"/>
      <c r="G5" s="3"/>
    </row>
    <row r="6" spans="1:20" s="2" customFormat="1" ht="30.75" customHeight="1">
      <c r="A6" s="31" t="s">
        <v>0</v>
      </c>
      <c r="B6" s="31" t="s">
        <v>1</v>
      </c>
      <c r="C6" s="33" t="s">
        <v>24</v>
      </c>
      <c r="D6" s="27" t="s">
        <v>23</v>
      </c>
      <c r="E6" s="27"/>
      <c r="F6" s="27"/>
      <c r="G6" s="27"/>
      <c r="H6" s="27" t="s">
        <v>25</v>
      </c>
      <c r="I6" s="27"/>
      <c r="J6" s="27"/>
      <c r="K6" s="27"/>
      <c r="L6" s="27" t="s">
        <v>26</v>
      </c>
      <c r="M6" s="27"/>
      <c r="N6" s="27"/>
      <c r="O6" s="27"/>
      <c r="P6" s="27" t="s">
        <v>27</v>
      </c>
      <c r="Q6" s="27"/>
      <c r="R6" s="27"/>
      <c r="S6" s="27"/>
      <c r="T6" s="28" t="s">
        <v>22</v>
      </c>
    </row>
    <row r="7" spans="1:20" s="5" customFormat="1" ht="21">
      <c r="A7" s="32"/>
      <c r="B7" s="32"/>
      <c r="C7" s="34"/>
      <c r="D7" s="21">
        <v>241701</v>
      </c>
      <c r="E7" s="21">
        <v>241732</v>
      </c>
      <c r="F7" s="21">
        <v>241762</v>
      </c>
      <c r="G7" s="4" t="s">
        <v>13</v>
      </c>
      <c r="H7" s="21">
        <v>241793</v>
      </c>
      <c r="I7" s="21">
        <v>241824</v>
      </c>
      <c r="J7" s="21">
        <v>241852</v>
      </c>
      <c r="K7" s="4" t="s">
        <v>18</v>
      </c>
      <c r="L7" s="24">
        <v>241883</v>
      </c>
      <c r="M7" s="24">
        <v>241913</v>
      </c>
      <c r="N7" s="24">
        <v>241944</v>
      </c>
      <c r="O7" s="4" t="s">
        <v>21</v>
      </c>
      <c r="P7" s="25">
        <v>241974</v>
      </c>
      <c r="Q7" s="25">
        <v>242005</v>
      </c>
      <c r="R7" s="25">
        <v>242036</v>
      </c>
      <c r="S7" s="4" t="s">
        <v>19</v>
      </c>
      <c r="T7" s="28"/>
    </row>
    <row r="8" spans="1:20" ht="21">
      <c r="A8" s="6">
        <v>1</v>
      </c>
      <c r="B8" s="7" t="s">
        <v>3</v>
      </c>
      <c r="C8" s="22">
        <v>6840197</v>
      </c>
      <c r="D8" s="8">
        <v>570197</v>
      </c>
      <c r="E8" s="8">
        <v>570000</v>
      </c>
      <c r="F8" s="8">
        <v>570000</v>
      </c>
      <c r="G8" s="17">
        <f>SUM(D8:F8)</f>
        <v>1710197</v>
      </c>
      <c r="H8" s="8">
        <v>570000</v>
      </c>
      <c r="I8" s="8">
        <v>570000</v>
      </c>
      <c r="J8" s="8">
        <v>570000</v>
      </c>
      <c r="K8" s="9">
        <f>SUM(H8:J8)</f>
        <v>1710000</v>
      </c>
      <c r="L8" s="8">
        <v>570000</v>
      </c>
      <c r="M8" s="8">
        <v>570000</v>
      </c>
      <c r="N8" s="8">
        <v>570000</v>
      </c>
      <c r="O8" s="9">
        <f>SUM(L8:N8)</f>
        <v>1710000</v>
      </c>
      <c r="P8" s="8">
        <v>570000</v>
      </c>
      <c r="Q8" s="8">
        <v>570000</v>
      </c>
      <c r="R8" s="8">
        <v>570000</v>
      </c>
      <c r="S8" s="9">
        <f>SUM(P8:R8)</f>
        <v>1710000</v>
      </c>
      <c r="T8" s="9">
        <f>G8+K8+O8+S8</f>
        <v>6840197</v>
      </c>
    </row>
    <row r="9" spans="1:20" ht="21">
      <c r="A9" s="10">
        <v>2</v>
      </c>
      <c r="B9" s="11" t="s">
        <v>4</v>
      </c>
      <c r="C9" s="8">
        <f>2636640+3448920+90000+2334060+60000+1581120+42000</f>
        <v>10192740</v>
      </c>
      <c r="D9" s="8">
        <v>849395</v>
      </c>
      <c r="E9" s="8">
        <v>849395</v>
      </c>
      <c r="F9" s="8">
        <v>849395</v>
      </c>
      <c r="G9" s="17">
        <f>SUM(D9:F9)</f>
        <v>2548185</v>
      </c>
      <c r="H9" s="8">
        <v>849395</v>
      </c>
      <c r="I9" s="8">
        <v>849395</v>
      </c>
      <c r="J9" s="8">
        <v>849395</v>
      </c>
      <c r="K9" s="9">
        <f>SUM(H9:J9)</f>
        <v>2548185</v>
      </c>
      <c r="L9" s="8">
        <v>849395</v>
      </c>
      <c r="M9" s="8">
        <v>849395</v>
      </c>
      <c r="N9" s="8">
        <v>849395</v>
      </c>
      <c r="O9" s="9">
        <f>SUM(L9:N9)</f>
        <v>2548185</v>
      </c>
      <c r="P9" s="8">
        <v>849395</v>
      </c>
      <c r="Q9" s="8">
        <v>849395</v>
      </c>
      <c r="R9" s="8">
        <v>849395</v>
      </c>
      <c r="S9" s="9">
        <f>SUM(P9:R9)</f>
        <v>2548185</v>
      </c>
      <c r="T9" s="9">
        <f aca="true" t="shared" si="0" ref="T9:T18">G9+K9+O9+S9</f>
        <v>10192740</v>
      </c>
    </row>
    <row r="10" spans="1:20" ht="21">
      <c r="A10" s="10">
        <v>3</v>
      </c>
      <c r="B10" s="11" t="s">
        <v>5</v>
      </c>
      <c r="C10" s="8">
        <f>4122120+343680+771480+44100+1131000+94260</f>
        <v>6506640</v>
      </c>
      <c r="D10" s="8">
        <v>542220</v>
      </c>
      <c r="E10" s="8">
        <v>542220</v>
      </c>
      <c r="F10" s="8">
        <v>542220</v>
      </c>
      <c r="G10" s="17">
        <f>SUM(D10:F10)</f>
        <v>1626660</v>
      </c>
      <c r="H10" s="8">
        <v>542220</v>
      </c>
      <c r="I10" s="8">
        <v>542220</v>
      </c>
      <c r="J10" s="8">
        <v>542220</v>
      </c>
      <c r="K10" s="9">
        <f>SUM(H10:J10)</f>
        <v>1626660</v>
      </c>
      <c r="L10" s="8">
        <v>542220</v>
      </c>
      <c r="M10" s="8">
        <v>542220</v>
      </c>
      <c r="N10" s="8">
        <v>542220</v>
      </c>
      <c r="O10" s="9">
        <f>SUM(L10:N10)</f>
        <v>1626660</v>
      </c>
      <c r="P10" s="8">
        <v>542220</v>
      </c>
      <c r="Q10" s="8">
        <v>542220</v>
      </c>
      <c r="R10" s="8">
        <v>542220</v>
      </c>
      <c r="S10" s="9">
        <f>SUM(P10:R10)</f>
        <v>1626660</v>
      </c>
      <c r="T10" s="9">
        <f t="shared" si="0"/>
        <v>6506640</v>
      </c>
    </row>
    <row r="11" spans="1:20" ht="21">
      <c r="A11" s="10">
        <v>4</v>
      </c>
      <c r="B11" s="11" t="s">
        <v>6</v>
      </c>
      <c r="C11" s="8">
        <f>660000+40000+80000</f>
        <v>780000</v>
      </c>
      <c r="D11" s="8">
        <v>65000</v>
      </c>
      <c r="E11" s="8">
        <v>65000</v>
      </c>
      <c r="F11" s="8">
        <v>65000</v>
      </c>
      <c r="G11" s="17">
        <f aca="true" t="shared" si="1" ref="G11:G19">SUM(D11:F11)</f>
        <v>195000</v>
      </c>
      <c r="H11" s="8">
        <v>65000</v>
      </c>
      <c r="I11" s="8">
        <v>65000</v>
      </c>
      <c r="J11" s="8">
        <v>65000</v>
      </c>
      <c r="K11" s="9">
        <f aca="true" t="shared" si="2" ref="K11:K19">SUM(H11:J11)</f>
        <v>195000</v>
      </c>
      <c r="L11" s="9">
        <v>65000</v>
      </c>
      <c r="M11" s="9">
        <v>65000</v>
      </c>
      <c r="N11" s="9">
        <v>65000</v>
      </c>
      <c r="O11" s="9">
        <f aca="true" t="shared" si="3" ref="O11:O19">SUM(L11:N11)</f>
        <v>195000</v>
      </c>
      <c r="P11" s="9">
        <v>65000</v>
      </c>
      <c r="Q11" s="9">
        <v>65000</v>
      </c>
      <c r="R11" s="9">
        <v>65000</v>
      </c>
      <c r="S11" s="9">
        <f aca="true" t="shared" si="4" ref="S11:S18">SUM(P11:R11)</f>
        <v>195000</v>
      </c>
      <c r="T11" s="9">
        <f t="shared" si="0"/>
        <v>780000</v>
      </c>
    </row>
    <row r="12" spans="1:20" ht="21">
      <c r="A12" s="10">
        <v>5</v>
      </c>
      <c r="B12" s="11" t="s">
        <v>7</v>
      </c>
      <c r="C12" s="8">
        <f>1638000+180000+1217600+20000+3180000+200000+270000</f>
        <v>6705600</v>
      </c>
      <c r="D12" s="8">
        <v>558800</v>
      </c>
      <c r="E12" s="8">
        <v>558800</v>
      </c>
      <c r="F12" s="8">
        <v>558800</v>
      </c>
      <c r="G12" s="17">
        <f t="shared" si="1"/>
        <v>1676400</v>
      </c>
      <c r="H12" s="8">
        <v>558800</v>
      </c>
      <c r="I12" s="8">
        <v>558800</v>
      </c>
      <c r="J12" s="8">
        <v>558800</v>
      </c>
      <c r="K12" s="9">
        <f t="shared" si="2"/>
        <v>1676400</v>
      </c>
      <c r="L12" s="8">
        <v>558800</v>
      </c>
      <c r="M12" s="8">
        <v>558800</v>
      </c>
      <c r="N12" s="8">
        <v>558800</v>
      </c>
      <c r="O12" s="9">
        <f t="shared" si="3"/>
        <v>1676400</v>
      </c>
      <c r="P12" s="8">
        <v>558800</v>
      </c>
      <c r="Q12" s="8">
        <v>558800</v>
      </c>
      <c r="R12" s="8">
        <v>558800</v>
      </c>
      <c r="S12" s="9">
        <f t="shared" si="4"/>
        <v>1676400</v>
      </c>
      <c r="T12" s="9">
        <f t="shared" si="0"/>
        <v>6705600</v>
      </c>
    </row>
    <row r="13" spans="1:20" ht="21">
      <c r="A13" s="10">
        <v>6</v>
      </c>
      <c r="B13" s="11" t="s">
        <v>8</v>
      </c>
      <c r="C13" s="8">
        <f>1250000+80000+1824223+50000+510000+50000</f>
        <v>3764223</v>
      </c>
      <c r="D13" s="8">
        <v>313685</v>
      </c>
      <c r="E13" s="8">
        <v>313685</v>
      </c>
      <c r="F13" s="8">
        <v>313685</v>
      </c>
      <c r="G13" s="17">
        <f t="shared" si="1"/>
        <v>941055</v>
      </c>
      <c r="H13" s="8">
        <v>313685</v>
      </c>
      <c r="I13" s="8">
        <v>313685</v>
      </c>
      <c r="J13" s="8">
        <v>313685</v>
      </c>
      <c r="K13" s="9">
        <f t="shared" si="2"/>
        <v>941055</v>
      </c>
      <c r="L13" s="8">
        <v>313685</v>
      </c>
      <c r="M13" s="8">
        <v>313685</v>
      </c>
      <c r="N13" s="8">
        <v>313685</v>
      </c>
      <c r="O13" s="9">
        <f t="shared" si="3"/>
        <v>941055</v>
      </c>
      <c r="P13" s="8">
        <v>313685</v>
      </c>
      <c r="Q13" s="8">
        <v>313685</v>
      </c>
      <c r="R13" s="8">
        <v>313688</v>
      </c>
      <c r="S13" s="9">
        <f t="shared" si="4"/>
        <v>941058</v>
      </c>
      <c r="T13" s="9">
        <f t="shared" si="0"/>
        <v>3764223</v>
      </c>
    </row>
    <row r="14" spans="1:20" ht="21">
      <c r="A14" s="10">
        <v>7</v>
      </c>
      <c r="B14" s="11" t="s">
        <v>9</v>
      </c>
      <c r="C14" s="8">
        <v>760000</v>
      </c>
      <c r="D14" s="8">
        <v>63000</v>
      </c>
      <c r="E14" s="8">
        <v>63000</v>
      </c>
      <c r="F14" s="8">
        <v>63000</v>
      </c>
      <c r="G14" s="17">
        <f t="shared" si="1"/>
        <v>189000</v>
      </c>
      <c r="H14" s="8">
        <v>63000</v>
      </c>
      <c r="I14" s="8">
        <v>63000</v>
      </c>
      <c r="J14" s="8">
        <v>63000</v>
      </c>
      <c r="K14" s="9">
        <f t="shared" si="2"/>
        <v>189000</v>
      </c>
      <c r="L14" s="8">
        <v>63000</v>
      </c>
      <c r="M14" s="8">
        <v>63000</v>
      </c>
      <c r="N14" s="8">
        <v>64000</v>
      </c>
      <c r="O14" s="9">
        <f t="shared" si="3"/>
        <v>190000</v>
      </c>
      <c r="P14" s="8">
        <v>64000</v>
      </c>
      <c r="Q14" s="8">
        <v>64000</v>
      </c>
      <c r="R14" s="8">
        <v>64000</v>
      </c>
      <c r="S14" s="9">
        <f t="shared" si="4"/>
        <v>192000</v>
      </c>
      <c r="T14" s="9">
        <f t="shared" si="0"/>
        <v>760000</v>
      </c>
    </row>
    <row r="15" spans="1:20" s="14" customFormat="1" ht="21">
      <c r="A15" s="13">
        <v>8</v>
      </c>
      <c r="B15" s="11" t="s">
        <v>10</v>
      </c>
      <c r="C15" s="8">
        <f>198500+1072000</f>
        <v>1270500</v>
      </c>
      <c r="D15" s="8">
        <v>50000</v>
      </c>
      <c r="E15" s="8">
        <v>100000</v>
      </c>
      <c r="F15" s="8">
        <v>100000</v>
      </c>
      <c r="G15" s="17">
        <f t="shared" si="1"/>
        <v>250000</v>
      </c>
      <c r="H15" s="12">
        <v>100000</v>
      </c>
      <c r="I15" s="12">
        <v>100000</v>
      </c>
      <c r="J15" s="12">
        <v>100000</v>
      </c>
      <c r="K15" s="9">
        <f t="shared" si="2"/>
        <v>300000</v>
      </c>
      <c r="L15" s="12">
        <v>100000</v>
      </c>
      <c r="M15" s="12">
        <v>100000</v>
      </c>
      <c r="N15" s="12">
        <v>120500</v>
      </c>
      <c r="O15" s="9">
        <f t="shared" si="3"/>
        <v>320500</v>
      </c>
      <c r="P15" s="12">
        <v>150000</v>
      </c>
      <c r="Q15" s="12">
        <v>150000</v>
      </c>
      <c r="R15" s="12">
        <v>100000</v>
      </c>
      <c r="S15" s="9">
        <f t="shared" si="4"/>
        <v>400000</v>
      </c>
      <c r="T15" s="9">
        <f t="shared" si="0"/>
        <v>1270500</v>
      </c>
    </row>
    <row r="16" spans="1:20" ht="21">
      <c r="A16" s="10">
        <v>9</v>
      </c>
      <c r="B16" s="11" t="s">
        <v>11</v>
      </c>
      <c r="C16" s="8">
        <f>500000+1567000</f>
        <v>2067000</v>
      </c>
      <c r="D16" s="8">
        <v>0</v>
      </c>
      <c r="E16" s="8">
        <v>500000</v>
      </c>
      <c r="F16" s="8">
        <v>0</v>
      </c>
      <c r="G16" s="17">
        <f t="shared" si="1"/>
        <v>500000</v>
      </c>
      <c r="H16" s="9">
        <v>72500</v>
      </c>
      <c r="I16" s="9">
        <v>79500</v>
      </c>
      <c r="J16" s="9">
        <v>0</v>
      </c>
      <c r="K16" s="9">
        <f t="shared" si="2"/>
        <v>152000</v>
      </c>
      <c r="L16" s="9">
        <v>202000</v>
      </c>
      <c r="M16" s="9">
        <v>0</v>
      </c>
      <c r="N16" s="9">
        <v>0</v>
      </c>
      <c r="O16" s="9">
        <f t="shared" si="3"/>
        <v>202000</v>
      </c>
      <c r="P16" s="9">
        <f>406000+150000</f>
        <v>556000</v>
      </c>
      <c r="Q16" s="9">
        <v>657000</v>
      </c>
      <c r="R16" s="9">
        <v>0</v>
      </c>
      <c r="S16" s="9">
        <f t="shared" si="4"/>
        <v>1213000</v>
      </c>
      <c r="T16" s="9">
        <f t="shared" si="0"/>
        <v>2067000</v>
      </c>
    </row>
    <row r="17" spans="1:20" ht="21">
      <c r="A17" s="10">
        <v>10</v>
      </c>
      <c r="B17" s="15" t="s">
        <v>12</v>
      </c>
      <c r="C17" s="16">
        <f>3665600+137500+220000+40000</f>
        <v>4063100</v>
      </c>
      <c r="D17" s="8">
        <f>130000+973275</f>
        <v>1103275</v>
      </c>
      <c r="E17" s="8">
        <v>0</v>
      </c>
      <c r="F17" s="8">
        <v>0</v>
      </c>
      <c r="G17" s="17">
        <f t="shared" si="1"/>
        <v>1103275</v>
      </c>
      <c r="H17" s="9">
        <v>973275</v>
      </c>
      <c r="I17" s="9">
        <v>0</v>
      </c>
      <c r="J17" s="9">
        <v>0</v>
      </c>
      <c r="K17" s="9">
        <f t="shared" si="2"/>
        <v>973275</v>
      </c>
      <c r="L17" s="9">
        <v>973275</v>
      </c>
      <c r="M17" s="9">
        <v>0</v>
      </c>
      <c r="N17" s="9">
        <v>40000</v>
      </c>
      <c r="O17" s="9">
        <f t="shared" si="3"/>
        <v>1013275</v>
      </c>
      <c r="P17" s="9">
        <v>973275</v>
      </c>
      <c r="Q17" s="9">
        <v>0</v>
      </c>
      <c r="R17" s="9">
        <v>0</v>
      </c>
      <c r="S17" s="9">
        <f t="shared" si="4"/>
        <v>973275</v>
      </c>
      <c r="T17" s="9">
        <f t="shared" si="0"/>
        <v>4063100</v>
      </c>
    </row>
    <row r="18" spans="1:20" ht="21">
      <c r="A18" s="10">
        <v>11</v>
      </c>
      <c r="B18" s="11" t="s">
        <v>20</v>
      </c>
      <c r="C18" s="8">
        <v>50000</v>
      </c>
      <c r="D18" s="8">
        <v>0</v>
      </c>
      <c r="E18" s="8">
        <v>0</v>
      </c>
      <c r="F18" s="8">
        <v>0</v>
      </c>
      <c r="G18" s="17">
        <f t="shared" si="1"/>
        <v>0</v>
      </c>
      <c r="H18" s="9">
        <v>0</v>
      </c>
      <c r="I18" s="9">
        <v>0</v>
      </c>
      <c r="J18" s="9">
        <v>0</v>
      </c>
      <c r="K18" s="9">
        <f t="shared" si="2"/>
        <v>0</v>
      </c>
      <c r="L18" s="9">
        <v>0</v>
      </c>
      <c r="M18" s="9">
        <v>0</v>
      </c>
      <c r="N18" s="9">
        <v>0</v>
      </c>
      <c r="O18" s="9">
        <f t="shared" si="3"/>
        <v>0</v>
      </c>
      <c r="P18" s="9">
        <v>50000</v>
      </c>
      <c r="Q18" s="9">
        <v>0</v>
      </c>
      <c r="R18" s="9">
        <v>0</v>
      </c>
      <c r="S18" s="9">
        <f t="shared" si="4"/>
        <v>50000</v>
      </c>
      <c r="T18" s="9">
        <f t="shared" si="0"/>
        <v>50000</v>
      </c>
    </row>
    <row r="19" spans="1:20" s="20" customFormat="1" ht="21">
      <c r="A19" s="35" t="s">
        <v>2</v>
      </c>
      <c r="B19" s="35"/>
      <c r="C19" s="23">
        <f>SUM(C8:C18)</f>
        <v>43000000</v>
      </c>
      <c r="D19" s="18">
        <f>SUM(D8:D18)</f>
        <v>4115572</v>
      </c>
      <c r="E19" s="18">
        <f>SUM(E8:E18)</f>
        <v>3562100</v>
      </c>
      <c r="F19" s="18">
        <f>SUM(F8:F18)</f>
        <v>3062100</v>
      </c>
      <c r="G19" s="26">
        <f t="shared" si="1"/>
        <v>10739772</v>
      </c>
      <c r="H19" s="19">
        <f>SUM(H8:H18)</f>
        <v>4107875</v>
      </c>
      <c r="I19" s="19">
        <f>SUM(I8:I18)</f>
        <v>3141600</v>
      </c>
      <c r="J19" s="19">
        <f>SUM(J8:J18)</f>
        <v>3062100</v>
      </c>
      <c r="K19" s="19">
        <f t="shared" si="2"/>
        <v>10311575</v>
      </c>
      <c r="L19" s="19">
        <f>SUM(L8:L18)</f>
        <v>4237375</v>
      </c>
      <c r="M19" s="19">
        <f>SUM(M8:M18)</f>
        <v>3062100</v>
      </c>
      <c r="N19" s="19">
        <f>SUM(N8:N18)</f>
        <v>3123600</v>
      </c>
      <c r="O19" s="19">
        <f t="shared" si="3"/>
        <v>10423075</v>
      </c>
      <c r="P19" s="19">
        <f>SUM(P8:P18)</f>
        <v>4692375</v>
      </c>
      <c r="Q19" s="19">
        <f>SUM(Q8:Q18)</f>
        <v>3770100</v>
      </c>
      <c r="R19" s="19">
        <f>SUM(R8:R18)</f>
        <v>3063103</v>
      </c>
      <c r="S19" s="19">
        <f>SUM(P19:R19)</f>
        <v>11525578</v>
      </c>
      <c r="T19" s="19">
        <f>G19+K19+O19+S19</f>
        <v>43000000</v>
      </c>
    </row>
  </sheetData>
  <sheetProtection/>
  <mergeCells count="13">
    <mergeCell ref="B6:B7"/>
    <mergeCell ref="C6:C7"/>
    <mergeCell ref="A19:B19"/>
    <mergeCell ref="H6:K6"/>
    <mergeCell ref="L6:O6"/>
    <mergeCell ref="P6:S6"/>
    <mergeCell ref="T6:T7"/>
    <mergeCell ref="A1:T1"/>
    <mergeCell ref="A2:T2"/>
    <mergeCell ref="A3:T3"/>
    <mergeCell ref="A4:T4"/>
    <mergeCell ref="D6:G6"/>
    <mergeCell ref="A6:A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2019-06-21T07:45:20Z</cp:lastPrinted>
  <dcterms:created xsi:type="dcterms:W3CDTF">2019-06-21T06:30:13Z</dcterms:created>
  <dcterms:modified xsi:type="dcterms:W3CDTF">2019-06-21T07:50:38Z</dcterms:modified>
  <cp:category/>
  <cp:version/>
  <cp:contentType/>
  <cp:contentStatus/>
</cp:coreProperties>
</file>